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roma3.sharepoint.com/sites/DGAFIN/DocumentiArea/Bilanci/BUDGET PREVISIONE 2022/FILE DEFINITIVI/TRASPARENZA/"/>
    </mc:Choice>
  </mc:AlternateContent>
  <xr:revisionPtr revIDLastSave="0" documentId="8_{7246AEBC-64CA-4176-9777-E29E9A76138A}" xr6:coauthVersionLast="36" xr6:coauthVersionMax="36" xr10:uidLastSave="{00000000-0000-0000-0000-000000000000}"/>
  <bookViews>
    <workbookView xWindow="0" yWindow="0" windowWidth="30720" windowHeight="12804" xr2:uid="{F65EFB3A-6456-4D40-AE0F-C819725A79E6}"/>
  </bookViews>
  <sheets>
    <sheet name="BE 2022" sheetId="1" r:id="rId1"/>
    <sheet name="BI 2022" sheetId="2" r:id="rId2"/>
  </sheets>
  <definedNames>
    <definedName name="_xlnm.Print_Area" localSheetId="0">'BE 2022'!$A$1:$C$115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1" l="1"/>
  <c r="F19" i="2"/>
  <c r="F11" i="2"/>
  <c r="C16" i="1"/>
  <c r="F20" i="2"/>
  <c r="C20" i="2"/>
  <c r="C15" i="2"/>
  <c r="C13" i="2" s="1"/>
  <c r="C73" i="1"/>
  <c r="C52" i="1"/>
  <c r="C18" i="1"/>
  <c r="F18" i="2"/>
  <c r="F17" i="2"/>
  <c r="F14" i="2"/>
  <c r="E13" i="2"/>
  <c r="D13" i="2"/>
  <c r="F7" i="2"/>
  <c r="E7" i="2"/>
  <c r="E23" i="2" s="1"/>
  <c r="D7" i="2"/>
  <c r="D23" i="2" s="1"/>
  <c r="C7" i="2"/>
  <c r="C104" i="1"/>
  <c r="C100" i="1"/>
  <c r="C97" i="1"/>
  <c r="C95" i="1" s="1"/>
  <c r="C78" i="1"/>
  <c r="C75" i="1"/>
  <c r="C72" i="1"/>
  <c r="C32" i="1"/>
  <c r="C30" i="1"/>
  <c r="C15" i="1"/>
  <c r="C9" i="1"/>
  <c r="F13" i="2" l="1"/>
  <c r="F23" i="2" s="1"/>
  <c r="C60" i="1"/>
  <c r="C14" i="1"/>
  <c r="C7" i="1" s="1"/>
  <c r="C39" i="1" s="1"/>
  <c r="C51" i="1"/>
  <c r="C89" i="1" s="1"/>
  <c r="C92" i="1" s="1"/>
  <c r="C23" i="2"/>
</calcChain>
</file>

<file path=xl/sharedStrings.xml><?xml version="1.0" encoding="utf-8"?>
<sst xmlns="http://schemas.openxmlformats.org/spreadsheetml/2006/main" count="190" uniqueCount="136">
  <si>
    <t xml:space="preserve">                      Università degli Studi Roma Tre</t>
  </si>
  <si>
    <t>BILANCIO UNICO D'ATENEO DI PREVISIONE  2022</t>
  </si>
  <si>
    <t xml:space="preserve">BUDGET ECONOMICO </t>
  </si>
  <si>
    <t>PREVISIONE 2022</t>
  </si>
  <si>
    <t>A)</t>
  </si>
  <si>
    <t>PROVENTI OPERATIVI</t>
  </si>
  <si>
    <t>I</t>
  </si>
  <si>
    <t>PROVENTI PROPRI</t>
  </si>
  <si>
    <t>1)</t>
  </si>
  <si>
    <t>Proventi per la didattica</t>
  </si>
  <si>
    <t>2)</t>
  </si>
  <si>
    <t>Proventi da Ricerche commissionate e trasferimento tecnologico</t>
  </si>
  <si>
    <t>3)</t>
  </si>
  <si>
    <t>Proventi da Ricerche con finanziamenti competitivi</t>
  </si>
  <si>
    <t>II</t>
  </si>
  <si>
    <t>CONTRIBUTI</t>
  </si>
  <si>
    <t>Contributi MIUR e altre Amministrazioni centrali</t>
  </si>
  <si>
    <t>a)</t>
  </si>
  <si>
    <t xml:space="preserve">Trasferimenti correnti da Stato - Fondo finanziamento ordinario (esclusi ADP) </t>
  </si>
  <si>
    <t>b)</t>
  </si>
  <si>
    <t>Trasferimenti correnti da Stato - Fondo finanziamento ordinario quota ADP</t>
  </si>
  <si>
    <t>c)</t>
  </si>
  <si>
    <t>Altri contributi da MIUR e Amministrazioni centrali</t>
  </si>
  <si>
    <t>Contributi Regioni e Province autonome</t>
  </si>
  <si>
    <t>Contributi altre Amministrazioni locali</t>
  </si>
  <si>
    <t>4)</t>
  </si>
  <si>
    <t>Contributi Unione Europea e dal Resto del Mondo</t>
  </si>
  <si>
    <t>5)</t>
  </si>
  <si>
    <t>Contributi da Università</t>
  </si>
  <si>
    <t>6)</t>
  </si>
  <si>
    <t>Contributi da altri (pubblici)</t>
  </si>
  <si>
    <t>7)</t>
  </si>
  <si>
    <t>Contributi da altri (privati)</t>
  </si>
  <si>
    <t>III</t>
  </si>
  <si>
    <t>PROVENTI PER ATTIVITA' ASSISTENZIALE</t>
  </si>
  <si>
    <t>IV</t>
  </si>
  <si>
    <t>PROVENTI PER GESTIONE DIRETTA INTERVENTI PER IL DIRITTO ALLO STUDIO</t>
  </si>
  <si>
    <t>V</t>
  </si>
  <si>
    <t>ALTRI PROVENTI E RICAVI DIVERSI</t>
  </si>
  <si>
    <t>Utilizzo di riserve di Patrimonio Netto derivanti da contabilità finanziaria</t>
  </si>
  <si>
    <t>Altri proventi e poste correttive</t>
  </si>
  <si>
    <t>VI</t>
  </si>
  <si>
    <t>VARIAZIONI RIMANENZE</t>
  </si>
  <si>
    <t>INCREMENTO DELLE IMMOBILIZZAZIONI PER LAVORI INTERNI</t>
  </si>
  <si>
    <t>TOTALE PROVENTI (A)</t>
  </si>
  <si>
    <t>BILANCIO UNICO D'ATENEO DI PREVISIONE 2022</t>
  </si>
  <si>
    <t>BUDGET ECONOMICO</t>
  </si>
  <si>
    <t>B)</t>
  </si>
  <si>
    <t>COSTI OPERATIVI</t>
  </si>
  <si>
    <t>VIII</t>
  </si>
  <si>
    <t>COSTI DEL PERSONALE</t>
  </si>
  <si>
    <t>Costi del personale dedicato alla ricerca e alla didattica</t>
  </si>
  <si>
    <t>Docenti/ricercatori</t>
  </si>
  <si>
    <t xml:space="preserve">b) </t>
  </si>
  <si>
    <t>Collaborazioni scientifiche (collaboratori, assegnisti, ecc.)</t>
  </si>
  <si>
    <t>Docenti a contratto</t>
  </si>
  <si>
    <t>d)</t>
  </si>
  <si>
    <t>Esperti linguistici</t>
  </si>
  <si>
    <t>e)</t>
  </si>
  <si>
    <t xml:space="preserve">Altro personale dedicato alla didattica e alla ricerca </t>
  </si>
  <si>
    <t>Costi del personale dirigente e tecnico - amministrativo</t>
  </si>
  <si>
    <t>IX</t>
  </si>
  <si>
    <t>COSTI DELLA GESTIONE CORRENTE</t>
  </si>
  <si>
    <t>Costo per sostegno agli studenti</t>
  </si>
  <si>
    <t>Costi per il diritto allo studio</t>
  </si>
  <si>
    <t>Costi per l'attività editoriale</t>
  </si>
  <si>
    <t>Trasferimenti a partner di progetti coordinati</t>
  </si>
  <si>
    <t>Acquisto materiale di consumo per laboratori</t>
  </si>
  <si>
    <t>Variazione rimanenze di materiale di consumo per laboratori</t>
  </si>
  <si>
    <t>Acquisto di libri, periodici e materiale bibliografico</t>
  </si>
  <si>
    <t>8)</t>
  </si>
  <si>
    <t>Acquisto di servizi e collaborazioni tecnico-gestionali</t>
  </si>
  <si>
    <t>9)</t>
  </si>
  <si>
    <t>Acquisto altri materiali</t>
  </si>
  <si>
    <t>10)</t>
  </si>
  <si>
    <t>Variazioni delle rimanenze di materiali</t>
  </si>
  <si>
    <t>11)</t>
  </si>
  <si>
    <t>Costi per godimento beni di terzi</t>
  </si>
  <si>
    <t>12)</t>
  </si>
  <si>
    <t xml:space="preserve">Altri costi </t>
  </si>
  <si>
    <t>Quote associative</t>
  </si>
  <si>
    <t>Commissioni di concorso personale esterno</t>
  </si>
  <si>
    <t>Altri costi istituzionali</t>
  </si>
  <si>
    <t>Costi organi di Ateneo</t>
  </si>
  <si>
    <t>X</t>
  </si>
  <si>
    <t>AMMORTAMENTI E SVALUTAZIONI</t>
  </si>
  <si>
    <t>Ammortamenti immobilizzazioni immateriali</t>
  </si>
  <si>
    <t>Ammortamenti immobilizzazioni materiali</t>
  </si>
  <si>
    <t>Svalutazioni immobilizzazioni</t>
  </si>
  <si>
    <t>Svalutazioni dei crediti compresi nell'attivo circolante e nelle disponibilità liquide</t>
  </si>
  <si>
    <t>XI</t>
  </si>
  <si>
    <t>ACCANTONAMENTI PER RISCHI E ONERI</t>
  </si>
  <si>
    <t>XII</t>
  </si>
  <si>
    <t>ONERI DIVERSI DI GESTIONE</t>
  </si>
  <si>
    <t>TOTALE COSTI (B)</t>
  </si>
  <si>
    <t>DIFFERENZA TRA PROVENTI E COSTI OPERATIVI (A - B)</t>
  </si>
  <si>
    <t>C)</t>
  </si>
  <si>
    <t>PROVENTI E ONERI FINANZIARI</t>
  </si>
  <si>
    <t>PROVENTI FINANZIARI</t>
  </si>
  <si>
    <t>INTERESSI E ALTRI ONERI FINANZIARI</t>
  </si>
  <si>
    <t>UTILI E PERDITE SU CAMBI</t>
  </si>
  <si>
    <t>D)</t>
  </si>
  <si>
    <t>RETTIFICHE DI VALORE DI ATTIVITA' FINANZIARIE</t>
  </si>
  <si>
    <t>Rivalutazioni</t>
  </si>
  <si>
    <t>Svalutazioni</t>
  </si>
  <si>
    <t>E)</t>
  </si>
  <si>
    <t>PROVENTI E ONERI STRAORDINARI</t>
  </si>
  <si>
    <t>Proventi</t>
  </si>
  <si>
    <t>Oneri</t>
  </si>
  <si>
    <t>F)</t>
  </si>
  <si>
    <t>IMPOSTE SUL REDDITO DELL'ESERCIZIO CORRENTE, DIFFERITE, ANTICIPATE</t>
  </si>
  <si>
    <t>RISULTATO ECONOMICO</t>
  </si>
  <si>
    <t>UTILIZZO DI RISERVE DI PATRIMONIO NETTO DERIVANTI DA CONTABILITA' ECONOMICO - PATRIMONIALE</t>
  </si>
  <si>
    <t>RISULTATO A PAREGGIO</t>
  </si>
  <si>
    <t xml:space="preserve">BUDGET DEGLI INVESTIMENTI </t>
  </si>
  <si>
    <t>I) CONTRIBUTI DA TERZI FINALIZZATI(IN CONTO CAPITALE E/O CONTO IMPIANTI)</t>
  </si>
  <si>
    <t>II) RISORSE DA INDEBITAMENTO</t>
  </si>
  <si>
    <t>III) RISORSE PROPRIE</t>
  </si>
  <si>
    <t>IMPORTO INVESTIMENTO</t>
  </si>
  <si>
    <t>importo</t>
  </si>
  <si>
    <t>IMMOBILIZZAZIONI IMMATERIALI</t>
  </si>
  <si>
    <t>Costi di impianto, di ampliamento e di sviluppo</t>
  </si>
  <si>
    <t>Diritto di brevetto e diritti di utilizzazione delle opere di ingegno</t>
  </si>
  <si>
    <t>Concessioni, licenze, marchi e diritti simili</t>
  </si>
  <si>
    <t>Immobilizzazioni in corso e acconti</t>
  </si>
  <si>
    <t>Altre immobilizzazioni immateriali</t>
  </si>
  <si>
    <t>IMMOBILIZZAZIONI MATERIALI</t>
  </si>
  <si>
    <t>Terreni e fabbricati</t>
  </si>
  <si>
    <t>Impianti e attrezzature</t>
  </si>
  <si>
    <t>Attrezzature scientifiche</t>
  </si>
  <si>
    <t>Patrimonio librario, opere d'arte, d'antiquariato e museali</t>
  </si>
  <si>
    <t>Mobili e arredi</t>
  </si>
  <si>
    <t>Altre immobilizzazioni materiali</t>
  </si>
  <si>
    <t>IMMOBILIZZAZIONI FINANZIARIE</t>
  </si>
  <si>
    <t>TOTALE IMPIEGHI</t>
  </si>
  <si>
    <t xml:space="preserve">                           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</si>
</sst>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_-* #,##0.00_-;\-* #,##0.00_-;_-* &quot;-&quot;??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22"/>
      <name val="Arial"/>
      <family val="2"/>
    </font>
    <font>
      <b/>
      <sz val="11"/>
      <name val="Calibri"/>
      <family val="2"/>
      <scheme val="minor"/>
    </font>
    <font>
      <b/>
      <sz val="16"/>
      <color theme="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u/>
      <sz val="13"/>
      <name val="Arial"/>
      <family val="2"/>
    </font>
    <font>
      <b/>
      <sz val="13"/>
      <color theme="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sz val="8"/>
      <color rgb="FFFF0000"/>
      <name val="Arial"/>
      <family val="2"/>
    </font>
    <font>
      <b/>
      <sz val="13"/>
      <color rgb="FFFF0000"/>
      <name val="Arial"/>
      <family val="2"/>
    </font>
    <font>
      <sz val="9"/>
      <color rgb="FFFF0000"/>
      <name val="Arial"/>
      <family val="2"/>
    </font>
    <font>
      <b/>
      <sz val="16"/>
      <color rgb="FFFF0000"/>
      <name val="Arial"/>
      <family val="2"/>
    </font>
    <font>
      <sz val="13"/>
      <name val="Arial"/>
      <family val="2"/>
    </font>
    <font>
      <sz val="13"/>
      <color rgb="FFFF0000"/>
      <name val="Arial"/>
      <family val="2"/>
    </font>
    <font>
      <b/>
      <sz val="13"/>
      <name val="Arial"/>
      <family val="2"/>
    </font>
    <font>
      <sz val="11"/>
      <color rgb="FFFF0000"/>
      <name val="Arial"/>
      <family val="2"/>
    </font>
    <font>
      <sz val="8"/>
      <name val="Arial"/>
      <family val="2"/>
    </font>
    <font>
      <u/>
      <sz val="11"/>
      <name val="Arial"/>
      <family val="2"/>
    </font>
    <font>
      <b/>
      <sz val="18"/>
      <color theme="0"/>
      <name val="Arial"/>
      <family val="2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Arial"/>
      <family val="2"/>
    </font>
    <font>
      <sz val="8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80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9">
    <xf numFmtId="0" fontId="0" fillId="0" borderId="0" xfId="0"/>
    <xf numFmtId="49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49" fontId="5" fillId="0" borderId="1" xfId="1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43" fontId="10" fillId="2" borderId="4" xfId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43" fontId="2" fillId="0" borderId="0" xfId="1" applyFont="1" applyAlignment="1">
      <alignment horizontal="center" vertical="center"/>
    </xf>
    <xf numFmtId="0" fontId="12" fillId="3" borderId="5" xfId="0" applyFont="1" applyFill="1" applyBorder="1" applyAlignment="1">
      <alignment vertical="center" wrapText="1"/>
    </xf>
    <xf numFmtId="43" fontId="12" fillId="3" borderId="6" xfId="1" applyFont="1" applyFill="1" applyBorder="1" applyAlignment="1">
      <alignment horizontal="center" vertical="center"/>
    </xf>
    <xf numFmtId="49" fontId="13" fillId="4" borderId="7" xfId="0" applyNumberFormat="1" applyFont="1" applyFill="1" applyBorder="1" applyAlignment="1">
      <alignment vertical="center"/>
    </xf>
    <xf numFmtId="0" fontId="12" fillId="4" borderId="8" xfId="0" applyFont="1" applyFill="1" applyBorder="1" applyAlignment="1">
      <alignment vertical="center" wrapText="1"/>
    </xf>
    <xf numFmtId="43" fontId="12" fillId="4" borderId="7" xfId="1" applyFont="1" applyFill="1" applyBorder="1" applyAlignment="1">
      <alignment vertical="center"/>
    </xf>
    <xf numFmtId="49" fontId="13" fillId="4" borderId="9" xfId="0" applyNumberFormat="1" applyFont="1" applyFill="1" applyBorder="1" applyAlignment="1">
      <alignment vertical="center"/>
    </xf>
    <xf numFmtId="0" fontId="12" fillId="4" borderId="10" xfId="0" applyFont="1" applyFill="1" applyBorder="1" applyAlignment="1">
      <alignment vertical="center" wrapText="1"/>
    </xf>
    <xf numFmtId="43" fontId="12" fillId="4" borderId="9" xfId="1" applyFont="1" applyFill="1" applyBorder="1" applyAlignment="1">
      <alignment vertical="center"/>
    </xf>
    <xf numFmtId="49" fontId="13" fillId="4" borderId="11" xfId="0" applyNumberFormat="1" applyFont="1" applyFill="1" applyBorder="1" applyAlignment="1">
      <alignment vertical="center"/>
    </xf>
    <xf numFmtId="0" fontId="12" fillId="4" borderId="12" xfId="0" applyFont="1" applyFill="1" applyBorder="1" applyAlignment="1">
      <alignment vertical="center" wrapText="1"/>
    </xf>
    <xf numFmtId="43" fontId="12" fillId="4" borderId="11" xfId="1" applyFont="1" applyFill="1" applyBorder="1" applyAlignment="1">
      <alignment vertical="center"/>
    </xf>
    <xf numFmtId="49" fontId="8" fillId="4" borderId="0" xfId="0" applyNumberFormat="1" applyFont="1" applyFill="1" applyAlignment="1">
      <alignment vertical="center"/>
    </xf>
    <xf numFmtId="0" fontId="14" fillId="4" borderId="0" xfId="0" applyFont="1" applyFill="1" applyAlignment="1">
      <alignment vertical="center" wrapText="1"/>
    </xf>
    <xf numFmtId="43" fontId="14" fillId="4" borderId="0" xfId="1" applyFont="1" applyFill="1" applyAlignment="1">
      <alignment vertical="center"/>
    </xf>
    <xf numFmtId="0" fontId="12" fillId="3" borderId="2" xfId="0" applyFont="1" applyFill="1" applyBorder="1" applyAlignment="1">
      <alignment vertical="center" wrapText="1"/>
    </xf>
    <xf numFmtId="43" fontId="12" fillId="3" borderId="2" xfId="1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vertical="center" wrapText="1"/>
    </xf>
    <xf numFmtId="43" fontId="15" fillId="4" borderId="0" xfId="1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49" fontId="8" fillId="4" borderId="14" xfId="0" applyNumberFormat="1" applyFont="1" applyFill="1" applyBorder="1" applyAlignment="1">
      <alignment vertical="center"/>
    </xf>
    <xf numFmtId="4" fontId="14" fillId="4" borderId="15" xfId="0" applyNumberFormat="1" applyFont="1" applyFill="1" applyBorder="1" applyAlignment="1">
      <alignment vertical="center" wrapText="1"/>
    </xf>
    <xf numFmtId="43" fontId="14" fillId="4" borderId="14" xfId="1" applyFont="1" applyFill="1" applyBorder="1" applyAlignment="1">
      <alignment vertical="center"/>
    </xf>
    <xf numFmtId="49" fontId="8" fillId="4" borderId="9" xfId="0" applyNumberFormat="1" applyFont="1" applyFill="1" applyBorder="1" applyAlignment="1">
      <alignment vertical="center"/>
    </xf>
    <xf numFmtId="4" fontId="14" fillId="4" borderId="16" xfId="0" applyNumberFormat="1" applyFont="1" applyFill="1" applyBorder="1" applyAlignment="1">
      <alignment vertical="center" wrapText="1"/>
    </xf>
    <xf numFmtId="0" fontId="12" fillId="4" borderId="16" xfId="0" applyFont="1" applyFill="1" applyBorder="1" applyAlignment="1">
      <alignment vertical="center" wrapText="1"/>
    </xf>
    <xf numFmtId="43" fontId="3" fillId="0" borderId="0" xfId="0" applyNumberFormat="1" applyFont="1" applyAlignment="1">
      <alignment vertical="center"/>
    </xf>
    <xf numFmtId="0" fontId="12" fillId="4" borderId="17" xfId="0" applyFont="1" applyFill="1" applyBorder="1" applyAlignment="1">
      <alignment vertical="center" wrapText="1"/>
    </xf>
    <xf numFmtId="43" fontId="8" fillId="0" borderId="0" xfId="1" applyFont="1" applyAlignment="1">
      <alignment vertical="center"/>
    </xf>
    <xf numFmtId="43" fontId="16" fillId="0" borderId="0" xfId="1" applyFont="1" applyAlignment="1">
      <alignment vertical="center"/>
    </xf>
    <xf numFmtId="0" fontId="12" fillId="3" borderId="3" xfId="0" applyFont="1" applyFill="1" applyBorder="1" applyAlignment="1">
      <alignment vertical="center" wrapText="1"/>
    </xf>
    <xf numFmtId="43" fontId="12" fillId="3" borderId="2" xfId="1" applyFont="1" applyFill="1" applyBorder="1" applyAlignment="1">
      <alignment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43" fontId="17" fillId="0" borderId="0" xfId="1" applyFont="1" applyFill="1" applyBorder="1" applyAlignment="1" applyProtection="1">
      <alignment horizontal="left" vertical="center" wrapText="1"/>
    </xf>
    <xf numFmtId="49" fontId="13" fillId="4" borderId="7" xfId="0" applyNumberFormat="1" applyFont="1" applyFill="1" applyBorder="1" applyAlignment="1">
      <alignment horizontal="left" vertical="center"/>
    </xf>
    <xf numFmtId="43" fontId="12" fillId="4" borderId="7" xfId="1" applyFont="1" applyFill="1" applyBorder="1" applyAlignment="1">
      <alignment horizontal="center" vertical="center"/>
    </xf>
    <xf numFmtId="43" fontId="18" fillId="0" borderId="0" xfId="1" applyFont="1" applyFill="1" applyBorder="1" applyAlignment="1">
      <alignment vertical="center" wrapText="1"/>
    </xf>
    <xf numFmtId="43" fontId="12" fillId="3" borderId="2" xfId="1" applyFont="1" applyFill="1" applyBorder="1" applyAlignment="1">
      <alignment vertical="center" wrapText="1"/>
    </xf>
    <xf numFmtId="43" fontId="2" fillId="0" borderId="0" xfId="1" applyFont="1" applyAlignment="1">
      <alignment vertical="center"/>
    </xf>
    <xf numFmtId="49" fontId="3" fillId="4" borderId="0" xfId="0" applyNumberFormat="1" applyFont="1" applyFill="1" applyAlignment="1">
      <alignment horizontal="left" vertical="center"/>
    </xf>
    <xf numFmtId="0" fontId="6" fillId="2" borderId="18" xfId="0" applyFont="1" applyFill="1" applyBorder="1" applyAlignment="1">
      <alignment vertical="center" wrapText="1"/>
    </xf>
    <xf numFmtId="0" fontId="3" fillId="4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4" fontId="21" fillId="6" borderId="0" xfId="0" applyNumberFormat="1" applyFont="1" applyFill="1" applyAlignment="1">
      <alignment vertical="center" wrapText="1"/>
    </xf>
    <xf numFmtId="4" fontId="10" fillId="5" borderId="18" xfId="0" applyNumberFormat="1" applyFont="1" applyFill="1" applyBorder="1" applyAlignment="1">
      <alignment vertical="center" wrapText="1"/>
    </xf>
    <xf numFmtId="43" fontId="10" fillId="5" borderId="2" xfId="1" applyFont="1" applyFill="1" applyBorder="1" applyAlignment="1">
      <alignment vertical="center" wrapText="1"/>
    </xf>
    <xf numFmtId="4" fontId="22" fillId="4" borderId="0" xfId="0" applyNumberFormat="1" applyFont="1" applyFill="1" applyAlignment="1">
      <alignment vertical="center" wrapText="1"/>
    </xf>
    <xf numFmtId="43" fontId="22" fillId="4" borderId="0" xfId="1" applyFont="1" applyFill="1" applyBorder="1" applyAlignment="1">
      <alignment vertical="center" wrapText="1"/>
    </xf>
    <xf numFmtId="4" fontId="12" fillId="7" borderId="18" xfId="0" applyNumberFormat="1" applyFont="1" applyFill="1" applyBorder="1" applyAlignment="1">
      <alignment vertical="center" wrapText="1"/>
    </xf>
    <xf numFmtId="4" fontId="12" fillId="7" borderId="2" xfId="0" applyNumberFormat="1" applyFont="1" applyFill="1" applyBorder="1" applyAlignment="1">
      <alignment vertical="center" wrapText="1"/>
    </xf>
    <xf numFmtId="43" fontId="23" fillId="7" borderId="2" xfId="1" applyFont="1" applyFill="1" applyBorder="1" applyAlignment="1">
      <alignment vertical="center"/>
    </xf>
    <xf numFmtId="4" fontId="14" fillId="4" borderId="19" xfId="0" applyNumberFormat="1" applyFont="1" applyFill="1" applyBorder="1" applyAlignment="1">
      <alignment vertical="center" wrapText="1"/>
    </xf>
    <xf numFmtId="4" fontId="14" fillId="4" borderId="10" xfId="0" applyNumberFormat="1" applyFont="1" applyFill="1" applyBorder="1" applyAlignment="1">
      <alignment vertical="center" wrapText="1"/>
    </xf>
    <xf numFmtId="43" fontId="24" fillId="4" borderId="0" xfId="1" applyFont="1" applyFill="1" applyBorder="1" applyAlignment="1">
      <alignment vertical="center"/>
    </xf>
    <xf numFmtId="43" fontId="14" fillId="4" borderId="9" xfId="1" applyFont="1" applyFill="1" applyBorder="1" applyAlignment="1">
      <alignment vertical="center"/>
    </xf>
    <xf numFmtId="49" fontId="8" fillId="4" borderId="11" xfId="0" applyNumberFormat="1" applyFont="1" applyFill="1" applyBorder="1" applyAlignment="1">
      <alignment vertical="center"/>
    </xf>
    <xf numFmtId="4" fontId="14" fillId="4" borderId="12" xfId="0" applyNumberFormat="1" applyFont="1" applyFill="1" applyBorder="1" applyAlignment="1">
      <alignment vertical="center" wrapText="1"/>
    </xf>
    <xf numFmtId="43" fontId="14" fillId="4" borderId="11" xfId="1" applyFont="1" applyFill="1" applyBorder="1" applyAlignment="1">
      <alignment vertical="center"/>
    </xf>
    <xf numFmtId="49" fontId="13" fillId="4" borderId="4" xfId="0" applyNumberFormat="1" applyFont="1" applyFill="1" applyBorder="1" applyAlignment="1">
      <alignment vertical="center"/>
    </xf>
    <xf numFmtId="0" fontId="12" fillId="4" borderId="4" xfId="0" applyFont="1" applyFill="1" applyBorder="1" applyAlignment="1">
      <alignment vertical="center" wrapText="1"/>
    </xf>
    <xf numFmtId="43" fontId="12" fillId="4" borderId="4" xfId="1" applyFont="1" applyFill="1" applyBorder="1" applyAlignment="1">
      <alignment vertical="center"/>
    </xf>
    <xf numFmtId="43" fontId="16" fillId="0" borderId="0" xfId="1" applyFont="1" applyFill="1" applyAlignment="1">
      <alignment vertical="center"/>
    </xf>
    <xf numFmtId="43" fontId="23" fillId="7" borderId="6" xfId="1" applyFont="1" applyFill="1" applyBorder="1" applyAlignment="1">
      <alignment vertical="center"/>
    </xf>
    <xf numFmtId="49" fontId="13" fillId="4" borderId="6" xfId="0" applyNumberFormat="1" applyFont="1" applyFill="1" applyBorder="1" applyAlignment="1">
      <alignment vertical="center"/>
    </xf>
    <xf numFmtId="0" fontId="12" fillId="4" borderId="6" xfId="0" applyFont="1" applyFill="1" applyBorder="1" applyAlignment="1">
      <alignment vertical="center" wrapText="1"/>
    </xf>
    <xf numFmtId="43" fontId="12" fillId="4" borderId="6" xfId="1" applyFont="1" applyFill="1" applyBorder="1" applyAlignment="1">
      <alignment vertical="center" wrapText="1"/>
    </xf>
    <xf numFmtId="49" fontId="13" fillId="4" borderId="2" xfId="0" applyNumberFormat="1" applyFont="1" applyFill="1" applyBorder="1" applyAlignment="1">
      <alignment horizontal="left" vertical="center"/>
    </xf>
    <xf numFmtId="0" fontId="12" fillId="4" borderId="2" xfId="0" applyFont="1" applyFill="1" applyBorder="1" applyAlignment="1">
      <alignment vertical="center" wrapText="1"/>
    </xf>
    <xf numFmtId="43" fontId="12" fillId="4" borderId="2" xfId="1" applyFont="1" applyFill="1" applyBorder="1" applyAlignment="1">
      <alignment horizontal="center" vertical="center" wrapText="1"/>
    </xf>
    <xf numFmtId="43" fontId="12" fillId="8" borderId="2" xfId="1" applyFont="1" applyFill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left" vertical="center"/>
    </xf>
    <xf numFmtId="0" fontId="12" fillId="0" borderId="18" xfId="0" applyFont="1" applyBorder="1" applyAlignment="1">
      <alignment vertical="center" wrapText="1"/>
    </xf>
    <xf numFmtId="43" fontId="12" fillId="0" borderId="2" xfId="1" applyFont="1" applyFill="1" applyBorder="1" applyAlignment="1">
      <alignment vertical="center" wrapText="1"/>
    </xf>
    <xf numFmtId="49" fontId="13" fillId="4" borderId="2" xfId="0" applyNumberFormat="1" applyFont="1" applyFill="1" applyBorder="1" applyAlignment="1">
      <alignment vertical="center"/>
    </xf>
    <xf numFmtId="43" fontId="12" fillId="0" borderId="20" xfId="1" applyFont="1" applyFill="1" applyBorder="1" applyAlignment="1">
      <alignment horizontal="center" vertical="center" wrapText="1"/>
    </xf>
    <xf numFmtId="43" fontId="12" fillId="0" borderId="6" xfId="1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43" fontId="12" fillId="0" borderId="7" xfId="1" applyFont="1" applyFill="1" applyBorder="1" applyAlignment="1">
      <alignment vertical="center" wrapText="1"/>
    </xf>
    <xf numFmtId="49" fontId="13" fillId="0" borderId="0" xfId="0" applyNumberFormat="1" applyFont="1" applyAlignment="1">
      <alignment horizontal="left" vertical="center"/>
    </xf>
    <xf numFmtId="4" fontId="14" fillId="0" borderId="0" xfId="0" applyNumberFormat="1" applyFont="1" applyAlignment="1">
      <alignment vertical="center" wrapText="1"/>
    </xf>
    <xf numFmtId="43" fontId="21" fillId="0" borderId="0" xfId="1" applyFont="1" applyFill="1" applyBorder="1" applyAlignment="1">
      <alignment vertical="center" wrapText="1"/>
    </xf>
    <xf numFmtId="43" fontId="23" fillId="7" borderId="2" xfId="1" applyFont="1" applyFill="1" applyBorder="1" applyAlignment="1">
      <alignment vertical="center" wrapText="1"/>
    </xf>
    <xf numFmtId="49" fontId="13" fillId="0" borderId="6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 wrapText="1"/>
    </xf>
    <xf numFmtId="49" fontId="13" fillId="0" borderId="2" xfId="0" applyNumberFormat="1" applyFont="1" applyBorder="1" applyAlignment="1">
      <alignment vertical="center"/>
    </xf>
    <xf numFmtId="0" fontId="12" fillId="0" borderId="2" xfId="0" applyFont="1" applyBorder="1" applyAlignment="1">
      <alignment vertical="center" wrapText="1"/>
    </xf>
    <xf numFmtId="43" fontId="12" fillId="0" borderId="2" xfId="1" applyFont="1" applyFill="1" applyBorder="1" applyAlignment="1">
      <alignment horizontal="right" vertical="center"/>
    </xf>
    <xf numFmtId="49" fontId="13" fillId="0" borderId="18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43" fontId="17" fillId="0" borderId="0" xfId="0" applyNumberFormat="1" applyFont="1" applyAlignment="1">
      <alignment vertical="center" wrapText="1"/>
    </xf>
    <xf numFmtId="4" fontId="6" fillId="5" borderId="18" xfId="0" applyNumberFormat="1" applyFont="1" applyFill="1" applyBorder="1" applyAlignment="1">
      <alignment vertical="center" wrapText="1"/>
    </xf>
    <xf numFmtId="43" fontId="6" fillId="5" borderId="2" xfId="1" applyFont="1" applyFill="1" applyBorder="1" applyAlignment="1">
      <alignment vertical="center" wrapText="1"/>
    </xf>
    <xf numFmtId="4" fontId="24" fillId="0" borderId="0" xfId="0" applyNumberFormat="1" applyFont="1" applyAlignment="1">
      <alignment vertical="center" wrapText="1"/>
    </xf>
    <xf numFmtId="4" fontId="23" fillId="9" borderId="18" xfId="0" applyNumberFormat="1" applyFont="1" applyFill="1" applyBorder="1" applyAlignment="1">
      <alignment vertical="center" wrapText="1"/>
    </xf>
    <xf numFmtId="43" fontId="23" fillId="9" borderId="2" xfId="1" applyFont="1" applyFill="1" applyBorder="1" applyAlignment="1">
      <alignment vertical="center" wrapText="1"/>
    </xf>
    <xf numFmtId="4" fontId="22" fillId="0" borderId="0" xfId="0" applyNumberFormat="1" applyFont="1" applyAlignment="1">
      <alignment vertical="center" wrapText="1"/>
    </xf>
    <xf numFmtId="43" fontId="2" fillId="0" borderId="0" xfId="1" applyFont="1" applyFill="1" applyAlignment="1">
      <alignment vertical="center"/>
    </xf>
    <xf numFmtId="4" fontId="23" fillId="5" borderId="2" xfId="0" applyNumberFormat="1" applyFont="1" applyFill="1" applyBorder="1" applyAlignment="1">
      <alignment vertical="center" wrapText="1"/>
    </xf>
    <xf numFmtId="4" fontId="23" fillId="5" borderId="18" xfId="0" applyNumberFormat="1" applyFont="1" applyFill="1" applyBorder="1" applyAlignment="1">
      <alignment vertical="center" wrapText="1"/>
    </xf>
    <xf numFmtId="43" fontId="23" fillId="5" borderId="2" xfId="1" applyFont="1" applyFill="1" applyBorder="1" applyAlignment="1">
      <alignment vertical="center" wrapText="1"/>
    </xf>
    <xf numFmtId="43" fontId="12" fillId="0" borderId="6" xfId="1" applyFont="1" applyFill="1" applyBorder="1" applyAlignment="1">
      <alignment vertical="center"/>
    </xf>
    <xf numFmtId="43" fontId="12" fillId="0" borderId="2" xfId="1" applyFont="1" applyBorder="1" applyAlignment="1">
      <alignment vertical="center"/>
    </xf>
    <xf numFmtId="0" fontId="14" fillId="0" borderId="0" xfId="0" applyFont="1" applyAlignment="1">
      <alignment vertical="center" wrapText="1"/>
    </xf>
    <xf numFmtId="43" fontId="16" fillId="0" borderId="0" xfId="1" applyFont="1" applyBorder="1" applyAlignment="1">
      <alignment vertical="center"/>
    </xf>
    <xf numFmtId="4" fontId="23" fillId="5" borderId="3" xfId="0" applyNumberFormat="1" applyFont="1" applyFill="1" applyBorder="1" applyAlignment="1">
      <alignment vertical="center" wrapText="1"/>
    </xf>
    <xf numFmtId="43" fontId="12" fillId="0" borderId="6" xfId="1" applyFont="1" applyBorder="1" applyAlignment="1">
      <alignment vertical="center"/>
    </xf>
    <xf numFmtId="4" fontId="26" fillId="0" borderId="0" xfId="0" applyNumberFormat="1" applyFont="1" applyAlignment="1">
      <alignment vertical="center" wrapText="1"/>
    </xf>
    <xf numFmtId="43" fontId="14" fillId="0" borderId="0" xfId="1" applyFont="1" applyFill="1" applyAlignment="1">
      <alignment vertical="center"/>
    </xf>
    <xf numFmtId="43" fontId="14" fillId="0" borderId="0" xfId="1" applyFont="1" applyFill="1" applyBorder="1" applyAlignment="1">
      <alignment vertical="center"/>
    </xf>
    <xf numFmtId="49" fontId="3" fillId="4" borderId="0" xfId="0" applyNumberFormat="1" applyFont="1" applyFill="1" applyAlignment="1">
      <alignment vertical="center"/>
    </xf>
    <xf numFmtId="43" fontId="3" fillId="4" borderId="0" xfId="1" applyFont="1" applyFill="1" applyAlignment="1">
      <alignment vertical="center"/>
    </xf>
    <xf numFmtId="0" fontId="28" fillId="4" borderId="0" xfId="1" applyNumberFormat="1" applyFont="1" applyFill="1" applyAlignment="1">
      <alignment horizontal="center"/>
    </xf>
    <xf numFmtId="43" fontId="29" fillId="0" borderId="21" xfId="1" applyFont="1" applyBorder="1" applyAlignment="1">
      <alignment horizontal="center" vertical="center" wrapText="1"/>
    </xf>
    <xf numFmtId="43" fontId="29" fillId="0" borderId="22" xfId="1" applyFont="1" applyBorder="1" applyAlignment="1">
      <alignment horizontal="center" vertical="center" wrapText="1"/>
    </xf>
    <xf numFmtId="43" fontId="29" fillId="0" borderId="23" xfId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43" fontId="13" fillId="0" borderId="2" xfId="1" applyFont="1" applyFill="1" applyBorder="1" applyAlignment="1">
      <alignment horizontal="center" vertical="center"/>
    </xf>
    <xf numFmtId="43" fontId="29" fillId="0" borderId="5" xfId="1" applyFont="1" applyBorder="1" applyAlignment="1">
      <alignment horizontal="center" vertical="center"/>
    </xf>
    <xf numFmtId="43" fontId="29" fillId="0" borderId="6" xfId="1" applyFont="1" applyBorder="1" applyAlignment="1">
      <alignment horizontal="center" vertical="center"/>
    </xf>
    <xf numFmtId="43" fontId="29" fillId="0" borderId="25" xfId="1" applyFont="1" applyBorder="1" applyAlignment="1">
      <alignment horizontal="center" vertical="center"/>
    </xf>
    <xf numFmtId="0" fontId="30" fillId="11" borderId="2" xfId="0" applyFont="1" applyFill="1" applyBorder="1" applyAlignment="1">
      <alignment vertical="center" wrapText="1"/>
    </xf>
    <xf numFmtId="0" fontId="30" fillId="11" borderId="26" xfId="0" applyFont="1" applyFill="1" applyBorder="1" applyAlignment="1">
      <alignment vertical="center" wrapText="1"/>
    </xf>
    <xf numFmtId="43" fontId="30" fillId="12" borderId="18" xfId="1" applyFont="1" applyFill="1" applyBorder="1" applyAlignment="1">
      <alignment vertical="center"/>
    </xf>
    <xf numFmtId="43" fontId="30" fillId="12" borderId="2" xfId="1" applyFont="1" applyFill="1" applyBorder="1" applyAlignment="1">
      <alignment vertical="center"/>
    </xf>
    <xf numFmtId="49" fontId="8" fillId="0" borderId="6" xfId="0" applyNumberFormat="1" applyFont="1" applyBorder="1" applyAlignment="1">
      <alignment vertical="center"/>
    </xf>
    <xf numFmtId="0" fontId="14" fillId="0" borderId="6" xfId="0" applyFont="1" applyBorder="1" applyAlignment="1">
      <alignment vertical="center" wrapText="1"/>
    </xf>
    <xf numFmtId="43" fontId="14" fillId="0" borderId="5" xfId="1" applyFont="1" applyFill="1" applyBorder="1" applyAlignment="1">
      <alignment vertical="center"/>
    </xf>
    <xf numFmtId="43" fontId="14" fillId="0" borderId="6" xfId="1" applyFont="1" applyFill="1" applyBorder="1" applyAlignment="1">
      <alignment vertical="center"/>
    </xf>
    <xf numFmtId="43" fontId="14" fillId="0" borderId="5" xfId="1" applyFont="1" applyFill="1" applyBorder="1" applyAlignment="1">
      <alignment horizontal="center" vertical="center"/>
    </xf>
    <xf numFmtId="43" fontId="14" fillId="0" borderId="2" xfId="1" applyFont="1" applyFill="1" applyBorder="1" applyAlignment="1">
      <alignment vertical="center"/>
    </xf>
    <xf numFmtId="43" fontId="25" fillId="0" borderId="5" xfId="1" applyFont="1" applyFill="1" applyBorder="1" applyAlignment="1">
      <alignment vertical="center"/>
    </xf>
    <xf numFmtId="0" fontId="31" fillId="0" borderId="0" xfId="0" applyFont="1" applyAlignment="1">
      <alignment vertical="center" wrapText="1"/>
    </xf>
    <xf numFmtId="49" fontId="8" fillId="0" borderId="2" xfId="0" applyNumberFormat="1" applyFont="1" applyBorder="1" applyAlignment="1">
      <alignment vertical="center"/>
    </xf>
    <xf numFmtId="0" fontId="14" fillId="0" borderId="2" xfId="0" applyFont="1" applyBorder="1" applyAlignment="1">
      <alignment vertical="center" wrapText="1"/>
    </xf>
    <xf numFmtId="43" fontId="14" fillId="0" borderId="18" xfId="1" applyFont="1" applyFill="1" applyBorder="1" applyAlignment="1">
      <alignment vertical="center"/>
    </xf>
    <xf numFmtId="43" fontId="25" fillId="0" borderId="18" xfId="1" applyFont="1" applyFill="1" applyBorder="1" applyAlignment="1">
      <alignment vertical="center"/>
    </xf>
    <xf numFmtId="43" fontId="14" fillId="0" borderId="27" xfId="1" applyFont="1" applyFill="1" applyBorder="1" applyAlignment="1">
      <alignment vertical="center"/>
    </xf>
    <xf numFmtId="43" fontId="25" fillId="0" borderId="2" xfId="1" applyFont="1" applyFill="1" applyBorder="1" applyAlignment="1">
      <alignment vertical="center"/>
    </xf>
    <xf numFmtId="43" fontId="14" fillId="0" borderId="28" xfId="1" applyFont="1" applyFill="1" applyBorder="1" applyAlignment="1">
      <alignment vertical="center"/>
    </xf>
    <xf numFmtId="0" fontId="31" fillId="0" borderId="0" xfId="0" applyFont="1" applyAlignment="1">
      <alignment vertical="center"/>
    </xf>
    <xf numFmtId="43" fontId="30" fillId="12" borderId="18" xfId="1" applyFont="1" applyFill="1" applyBorder="1" applyAlignment="1">
      <alignment horizontal="center" vertical="center"/>
    </xf>
    <xf numFmtId="43" fontId="30" fillId="12" borderId="2" xfId="1" applyFont="1" applyFill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24" fillId="0" borderId="0" xfId="0" applyFont="1" applyAlignment="1">
      <alignment vertical="center" wrapText="1"/>
    </xf>
    <xf numFmtId="0" fontId="6" fillId="10" borderId="18" xfId="0" applyFont="1" applyFill="1" applyBorder="1" applyAlignment="1">
      <alignment vertical="center" wrapText="1"/>
    </xf>
    <xf numFmtId="43" fontId="6" fillId="13" borderId="2" xfId="1" applyFont="1" applyFill="1" applyBorder="1" applyAlignment="1">
      <alignment vertical="center" wrapText="1"/>
    </xf>
    <xf numFmtId="43" fontId="6" fillId="2" borderId="2" xfId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27" fillId="10" borderId="0" xfId="0" applyFont="1" applyFill="1" applyAlignment="1">
      <alignment horizontal="center" vertical="center"/>
    </xf>
    <xf numFmtId="43" fontId="23" fillId="9" borderId="2" xfId="1" quotePrefix="1" applyFont="1" applyFill="1" applyBorder="1" applyAlignment="1" applyProtection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1104900</xdr:colOff>
      <xdr:row>0</xdr:row>
      <xdr:rowOff>752475</xdr:rowOff>
    </xdr:to>
    <xdr:pic>
      <xdr:nvPicPr>
        <xdr:cNvPr id="2" name="Immagine 1" descr="logo_def_blu-pc copia">
          <a:extLst>
            <a:ext uri="{FF2B5EF4-FFF2-40B4-BE49-F238E27FC236}">
              <a16:creationId xmlns:a16="http://schemas.microsoft.com/office/drawing/2014/main" id="{54B21254-6820-43E9-99BF-FF33B9E06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" y="0"/>
          <a:ext cx="1104900" cy="69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41</xdr:row>
      <xdr:rowOff>0</xdr:rowOff>
    </xdr:from>
    <xdr:to>
      <xdr:col>1</xdr:col>
      <xdr:colOff>1104900</xdr:colOff>
      <xdr:row>42</xdr:row>
      <xdr:rowOff>47625</xdr:rowOff>
    </xdr:to>
    <xdr:pic>
      <xdr:nvPicPr>
        <xdr:cNvPr id="3" name="Immagine 2" descr="logo_def_blu-pc copia">
          <a:extLst>
            <a:ext uri="{FF2B5EF4-FFF2-40B4-BE49-F238E27FC236}">
              <a16:creationId xmlns:a16="http://schemas.microsoft.com/office/drawing/2014/main" id="{F7A0FAE7-7391-4AAF-8F3A-83E7DF99B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" y="9250680"/>
          <a:ext cx="1104900" cy="748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76200</xdr:rowOff>
    </xdr:from>
    <xdr:to>
      <xdr:col>1</xdr:col>
      <xdr:colOff>1047750</xdr:colOff>
      <xdr:row>0</xdr:row>
      <xdr:rowOff>828675</xdr:rowOff>
    </xdr:to>
    <xdr:pic>
      <xdr:nvPicPr>
        <xdr:cNvPr id="4" name="Immagine 3" descr="logo_def_blu-pc copia">
          <a:extLst>
            <a:ext uri="{FF2B5EF4-FFF2-40B4-BE49-F238E27FC236}">
              <a16:creationId xmlns:a16="http://schemas.microsoft.com/office/drawing/2014/main" id="{95DE5EFB-A193-46E6-B579-7EE7DB010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5808940"/>
          <a:ext cx="111061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30765-33A7-4993-84DE-D626DA319BCD}">
  <dimension ref="A1:G115"/>
  <sheetViews>
    <sheetView tabSelected="1" zoomScaleNormal="100" workbookViewId="0">
      <selection activeCell="E106" sqref="E106"/>
    </sheetView>
  </sheetViews>
  <sheetFormatPr defaultColWidth="9.109375" defaultRowHeight="13.2" x14ac:dyDescent="0.3"/>
  <cols>
    <col min="1" max="1" width="4.6640625" style="4" customWidth="1"/>
    <col min="2" max="2" width="59.33203125" style="4" customWidth="1"/>
    <col min="3" max="3" width="27" style="4" customWidth="1"/>
    <col min="4" max="4" width="22" style="4" customWidth="1"/>
    <col min="5" max="5" width="23.109375" style="4" bestFit="1" customWidth="1"/>
    <col min="6" max="6" width="23.109375" style="4" customWidth="1"/>
    <col min="7" max="16384" width="9.109375" style="4"/>
  </cols>
  <sheetData>
    <row r="1" spans="1:5" ht="54.75" customHeight="1" x14ac:dyDescent="0.3">
      <c r="A1" s="1"/>
      <c r="B1" s="2" t="s">
        <v>0</v>
      </c>
      <c r="C1" s="3"/>
    </row>
    <row r="2" spans="1:5" x14ac:dyDescent="0.3">
      <c r="A2" s="1"/>
    </row>
    <row r="3" spans="1:5" ht="21" x14ac:dyDescent="0.3">
      <c r="A3" s="164" t="s">
        <v>1</v>
      </c>
      <c r="B3" s="164"/>
      <c r="C3" s="164"/>
    </row>
    <row r="4" spans="1:5" x14ac:dyDescent="0.3">
      <c r="A4" s="1"/>
    </row>
    <row r="5" spans="1:5" ht="18" thickBot="1" x14ac:dyDescent="0.35">
      <c r="A5" s="1"/>
      <c r="B5" s="5" t="s">
        <v>2</v>
      </c>
      <c r="C5" s="6"/>
    </row>
    <row r="6" spans="1:5" ht="18" thickBot="1" x14ac:dyDescent="0.35">
      <c r="A6" s="1"/>
      <c r="B6" s="7"/>
      <c r="C6" s="8" t="s">
        <v>3</v>
      </c>
    </row>
    <row r="7" spans="1:5" s="12" customFormat="1" ht="17.399999999999999" thickBot="1" x14ac:dyDescent="0.35">
      <c r="A7" s="9" t="s">
        <v>4</v>
      </c>
      <c r="B7" s="10" t="s">
        <v>5</v>
      </c>
      <c r="C7" s="11">
        <f>+C9+C14+C26+C28+C30+C34+C36</f>
        <v>195382999.99999997</v>
      </c>
    </row>
    <row r="8" spans="1:5" ht="15" thickBot="1" x14ac:dyDescent="0.35">
      <c r="C8" s="13"/>
    </row>
    <row r="9" spans="1:5" ht="14.4" thickBot="1" x14ac:dyDescent="0.35">
      <c r="A9" s="14" t="s">
        <v>6</v>
      </c>
      <c r="B9" s="14" t="s">
        <v>7</v>
      </c>
      <c r="C9" s="15">
        <f>+C10+C11+C12</f>
        <v>31407000</v>
      </c>
    </row>
    <row r="10" spans="1:5" ht="13.8" x14ac:dyDescent="0.3">
      <c r="A10" s="16" t="s">
        <v>8</v>
      </c>
      <c r="B10" s="17" t="s">
        <v>9</v>
      </c>
      <c r="C10" s="18">
        <v>30846000</v>
      </c>
    </row>
    <row r="11" spans="1:5" ht="27.6" x14ac:dyDescent="0.3">
      <c r="A11" s="19" t="s">
        <v>10</v>
      </c>
      <c r="B11" s="20" t="s">
        <v>11</v>
      </c>
      <c r="C11" s="21">
        <v>374000</v>
      </c>
    </row>
    <row r="12" spans="1:5" ht="14.4" thickBot="1" x14ac:dyDescent="0.35">
      <c r="A12" s="22" t="s">
        <v>12</v>
      </c>
      <c r="B12" s="23" t="s">
        <v>13</v>
      </c>
      <c r="C12" s="24">
        <v>187000</v>
      </c>
    </row>
    <row r="13" spans="1:5" ht="14.4" thickBot="1" x14ac:dyDescent="0.35">
      <c r="A13" s="25"/>
      <c r="B13" s="26"/>
      <c r="C13" s="27"/>
    </row>
    <row r="14" spans="1:5" ht="14.4" thickBot="1" x14ac:dyDescent="0.35">
      <c r="A14" s="28" t="s">
        <v>14</v>
      </c>
      <c r="B14" s="28" t="s">
        <v>15</v>
      </c>
      <c r="C14" s="29">
        <f>+C15+C19+C20+C21+C22+C23+C24</f>
        <v>161459999.99999997</v>
      </c>
    </row>
    <row r="15" spans="1:5" ht="13.8" x14ac:dyDescent="0.3">
      <c r="A15" s="16" t="s">
        <v>8</v>
      </c>
      <c r="B15" s="30" t="s">
        <v>16</v>
      </c>
      <c r="C15" s="18">
        <f>C16+C17+C18</f>
        <v>158325999.99999997</v>
      </c>
      <c r="D15" s="31"/>
      <c r="E15" s="32"/>
    </row>
    <row r="16" spans="1:5" ht="27.6" x14ac:dyDescent="0.3">
      <c r="A16" s="33" t="s">
        <v>17</v>
      </c>
      <c r="B16" s="34" t="s">
        <v>18</v>
      </c>
      <c r="C16" s="35">
        <f>141243748.92+653249.14+801000</f>
        <v>142697998.05999997</v>
      </c>
      <c r="D16" s="32"/>
    </row>
    <row r="17" spans="1:6" ht="27.6" x14ac:dyDescent="0.3">
      <c r="A17" s="36" t="s">
        <v>19</v>
      </c>
      <c r="B17" s="37" t="s">
        <v>20</v>
      </c>
      <c r="C17" s="35">
        <v>6266246.0599999996</v>
      </c>
      <c r="D17" s="32"/>
      <c r="E17" s="32"/>
    </row>
    <row r="18" spans="1:6" ht="13.8" x14ac:dyDescent="0.3">
      <c r="A18" s="36" t="s">
        <v>21</v>
      </c>
      <c r="B18" s="37" t="s">
        <v>22</v>
      </c>
      <c r="C18" s="35">
        <f>5441795.16+60000+384000+3445960.72+30000</f>
        <v>9361755.8800000008</v>
      </c>
    </row>
    <row r="19" spans="1:6" ht="13.8" x14ac:dyDescent="0.3">
      <c r="A19" s="19" t="s">
        <v>10</v>
      </c>
      <c r="B19" s="38" t="s">
        <v>23</v>
      </c>
      <c r="C19" s="21">
        <v>814000</v>
      </c>
      <c r="D19" s="39"/>
    </row>
    <row r="20" spans="1:6" ht="13.8" x14ac:dyDescent="0.3">
      <c r="A20" s="19" t="s">
        <v>12</v>
      </c>
      <c r="B20" s="38" t="s">
        <v>24</v>
      </c>
      <c r="C20" s="21">
        <v>15000</v>
      </c>
    </row>
    <row r="21" spans="1:6" ht="13.8" x14ac:dyDescent="0.3">
      <c r="A21" s="19" t="s">
        <v>25</v>
      </c>
      <c r="B21" s="38" t="s">
        <v>26</v>
      </c>
      <c r="C21" s="21">
        <v>294000</v>
      </c>
    </row>
    <row r="22" spans="1:6" ht="13.8" x14ac:dyDescent="0.3">
      <c r="A22" s="19" t="s">
        <v>27</v>
      </c>
      <c r="B22" s="38" t="s">
        <v>28</v>
      </c>
      <c r="C22" s="21">
        <v>193000</v>
      </c>
    </row>
    <row r="23" spans="1:6" ht="13.8" x14ac:dyDescent="0.3">
      <c r="A23" s="19" t="s">
        <v>29</v>
      </c>
      <c r="B23" s="38" t="s">
        <v>30</v>
      </c>
      <c r="C23" s="21">
        <v>1583000</v>
      </c>
      <c r="D23" s="39"/>
    </row>
    <row r="24" spans="1:6" ht="14.4" thickBot="1" x14ac:dyDescent="0.35">
      <c r="A24" s="22" t="s">
        <v>31</v>
      </c>
      <c r="B24" s="40" t="s">
        <v>32</v>
      </c>
      <c r="C24" s="24">
        <v>235000</v>
      </c>
      <c r="D24" s="39"/>
    </row>
    <row r="25" spans="1:6" ht="15" thickBot="1" x14ac:dyDescent="0.35">
      <c r="A25" s="6"/>
      <c r="B25" s="41"/>
      <c r="C25" s="42"/>
    </row>
    <row r="26" spans="1:6" ht="14.4" thickBot="1" x14ac:dyDescent="0.35">
      <c r="A26" s="28" t="s">
        <v>33</v>
      </c>
      <c r="B26" s="28" t="s">
        <v>34</v>
      </c>
      <c r="C26" s="29">
        <v>0</v>
      </c>
    </row>
    <row r="27" spans="1:6" ht="15" thickBot="1" x14ac:dyDescent="0.35">
      <c r="A27" s="6"/>
      <c r="B27" s="6"/>
      <c r="C27" s="42"/>
    </row>
    <row r="28" spans="1:6" ht="28.2" thickBot="1" x14ac:dyDescent="0.35">
      <c r="A28" s="28" t="s">
        <v>35</v>
      </c>
      <c r="B28" s="43" t="s">
        <v>36</v>
      </c>
      <c r="C28" s="44">
        <v>0</v>
      </c>
    </row>
    <row r="29" spans="1:6" ht="13.8" thickBot="1" x14ac:dyDescent="0.35">
      <c r="A29" s="45"/>
      <c r="B29" s="46"/>
      <c r="C29" s="47"/>
    </row>
    <row r="30" spans="1:6" ht="14.4" thickBot="1" x14ac:dyDescent="0.35">
      <c r="A30" s="14" t="s">
        <v>37</v>
      </c>
      <c r="B30" s="14" t="s">
        <v>38</v>
      </c>
      <c r="C30" s="15">
        <f>+C31+C32</f>
        <v>2516000</v>
      </c>
    </row>
    <row r="31" spans="1:6" ht="27.6" x14ac:dyDescent="0.3">
      <c r="A31" s="48" t="s">
        <v>8</v>
      </c>
      <c r="B31" s="17" t="s">
        <v>39</v>
      </c>
      <c r="C31" s="49">
        <v>2100000</v>
      </c>
      <c r="D31" s="46"/>
      <c r="F31" s="50"/>
    </row>
    <row r="32" spans="1:6" ht="14.4" thickBot="1" x14ac:dyDescent="0.35">
      <c r="A32" s="22" t="s">
        <v>10</v>
      </c>
      <c r="B32" s="23" t="s">
        <v>40</v>
      </c>
      <c r="C32" s="24">
        <f>415240+760</f>
        <v>416000</v>
      </c>
      <c r="D32" s="39"/>
    </row>
    <row r="33" spans="1:7" ht="15" thickBot="1" x14ac:dyDescent="0.35">
      <c r="A33" s="6"/>
      <c r="B33" s="6"/>
      <c r="C33" s="42"/>
    </row>
    <row r="34" spans="1:7" ht="14.4" thickBot="1" x14ac:dyDescent="0.35">
      <c r="A34" s="28" t="s">
        <v>41</v>
      </c>
      <c r="B34" s="28" t="s">
        <v>42</v>
      </c>
      <c r="C34" s="44">
        <v>0</v>
      </c>
    </row>
    <row r="35" spans="1:7" ht="15" thickBot="1" x14ac:dyDescent="0.35">
      <c r="A35" s="6"/>
      <c r="B35" s="6"/>
      <c r="C35" s="42"/>
    </row>
    <row r="36" spans="1:7" ht="28.2" thickBot="1" x14ac:dyDescent="0.35">
      <c r="A36" s="28" t="s">
        <v>41</v>
      </c>
      <c r="B36" s="28" t="s">
        <v>43</v>
      </c>
      <c r="C36" s="51">
        <v>0</v>
      </c>
    </row>
    <row r="37" spans="1:7" ht="14.4" x14ac:dyDescent="0.3">
      <c r="C37" s="52"/>
    </row>
    <row r="38" spans="1:7" ht="15" thickBot="1" x14ac:dyDescent="0.35">
      <c r="C38" s="52"/>
    </row>
    <row r="39" spans="1:7" ht="21.6" thickBot="1" x14ac:dyDescent="0.35">
      <c r="A39" s="53"/>
      <c r="B39" s="54" t="s">
        <v>44</v>
      </c>
      <c r="C39" s="163">
        <f>C7</f>
        <v>195382999.99999997</v>
      </c>
    </row>
    <row r="40" spans="1:7" x14ac:dyDescent="0.3">
      <c r="A40" s="55"/>
      <c r="B40" s="55"/>
      <c r="D40" s="56"/>
      <c r="E40" s="56"/>
      <c r="F40" s="56"/>
      <c r="G40" s="56"/>
    </row>
    <row r="41" spans="1:7" x14ac:dyDescent="0.3">
      <c r="D41" s="56"/>
      <c r="E41" s="56"/>
      <c r="F41" s="56"/>
      <c r="G41" s="56"/>
    </row>
    <row r="42" spans="1:7" ht="55.5" customHeight="1" x14ac:dyDescent="0.3">
      <c r="A42" s="1"/>
      <c r="B42" s="2" t="s">
        <v>0</v>
      </c>
    </row>
    <row r="43" spans="1:7" ht="8.25" customHeight="1" x14ac:dyDescent="0.3">
      <c r="A43" s="55"/>
      <c r="B43" s="55"/>
    </row>
    <row r="44" spans="1:7" ht="9" customHeight="1" x14ac:dyDescent="0.3">
      <c r="A44" s="165"/>
      <c r="B44" s="165"/>
    </row>
    <row r="45" spans="1:7" ht="21" x14ac:dyDescent="0.3">
      <c r="A45" s="166" t="s">
        <v>45</v>
      </c>
      <c r="B45" s="166"/>
      <c r="C45" s="166"/>
    </row>
    <row r="46" spans="1:7" x14ac:dyDescent="0.3">
      <c r="A46" s="53"/>
      <c r="B46" s="55"/>
    </row>
    <row r="47" spans="1:7" ht="18" thickBot="1" x14ac:dyDescent="0.35">
      <c r="A47" s="53"/>
      <c r="B47" s="5" t="s">
        <v>46</v>
      </c>
    </row>
    <row r="48" spans="1:7" ht="17.399999999999999" thickBot="1" x14ac:dyDescent="0.35">
      <c r="A48" s="53"/>
      <c r="B48" s="57"/>
      <c r="C48" s="8" t="s">
        <v>3</v>
      </c>
    </row>
    <row r="49" spans="1:4" ht="17.399999999999999" thickBot="1" x14ac:dyDescent="0.35">
      <c r="A49" s="58" t="s">
        <v>47</v>
      </c>
      <c r="B49" s="58" t="s">
        <v>48</v>
      </c>
      <c r="C49" s="59">
        <f>+C51+C60+C78+C84+C86</f>
        <v>185689000</v>
      </c>
    </row>
    <row r="50" spans="1:4" ht="17.399999999999999" thickBot="1" x14ac:dyDescent="0.35">
      <c r="A50" s="53"/>
      <c r="B50" s="60"/>
      <c r="C50" s="61"/>
    </row>
    <row r="51" spans="1:4" ht="17.399999999999999" thickBot="1" x14ac:dyDescent="0.35">
      <c r="A51" s="62" t="s">
        <v>49</v>
      </c>
      <c r="B51" s="63" t="s">
        <v>50</v>
      </c>
      <c r="C51" s="64">
        <f>C52+C58</f>
        <v>119259000</v>
      </c>
    </row>
    <row r="52" spans="1:4" ht="13.8" x14ac:dyDescent="0.3">
      <c r="A52" s="48" t="s">
        <v>8</v>
      </c>
      <c r="B52" s="17" t="s">
        <v>51</v>
      </c>
      <c r="C52" s="18">
        <f>+C53+C54+C55+C56+C57</f>
        <v>86150000</v>
      </c>
    </row>
    <row r="53" spans="1:4" ht="13.8" x14ac:dyDescent="0.3">
      <c r="A53" s="33" t="s">
        <v>17</v>
      </c>
      <c r="B53" s="65" t="s">
        <v>52</v>
      </c>
      <c r="C53" s="35">
        <v>82301000</v>
      </c>
    </row>
    <row r="54" spans="1:4" ht="13.8" x14ac:dyDescent="0.3">
      <c r="A54" s="36" t="s">
        <v>53</v>
      </c>
      <c r="B54" s="66" t="s">
        <v>54</v>
      </c>
      <c r="C54" s="35">
        <v>2079000</v>
      </c>
      <c r="D54" s="67"/>
    </row>
    <row r="55" spans="1:4" ht="13.8" x14ac:dyDescent="0.3">
      <c r="A55" s="36" t="s">
        <v>21</v>
      </c>
      <c r="B55" s="66" t="s">
        <v>55</v>
      </c>
      <c r="C55" s="68">
        <v>666000</v>
      </c>
      <c r="D55" s="32"/>
    </row>
    <row r="56" spans="1:4" ht="13.8" x14ac:dyDescent="0.3">
      <c r="A56" s="36" t="s">
        <v>56</v>
      </c>
      <c r="B56" s="66" t="s">
        <v>57</v>
      </c>
      <c r="C56" s="68">
        <v>1104000</v>
      </c>
    </row>
    <row r="57" spans="1:4" ht="14.4" thickBot="1" x14ac:dyDescent="0.35">
      <c r="A57" s="69" t="s">
        <v>58</v>
      </c>
      <c r="B57" s="70" t="s">
        <v>59</v>
      </c>
      <c r="C57" s="71"/>
    </row>
    <row r="58" spans="1:4" ht="14.4" thickBot="1" x14ac:dyDescent="0.35">
      <c r="A58" s="72" t="s">
        <v>10</v>
      </c>
      <c r="B58" s="73" t="s">
        <v>60</v>
      </c>
      <c r="C58" s="74">
        <v>33109000</v>
      </c>
      <c r="D58" s="39"/>
    </row>
    <row r="59" spans="1:4" ht="15" thickBot="1" x14ac:dyDescent="0.35">
      <c r="A59" s="6"/>
      <c r="B59" s="6"/>
      <c r="C59" s="75"/>
    </row>
    <row r="60" spans="1:4" ht="17.399999999999999" thickBot="1" x14ac:dyDescent="0.35">
      <c r="A60" s="63" t="s">
        <v>61</v>
      </c>
      <c r="B60" s="63" t="s">
        <v>62</v>
      </c>
      <c r="C60" s="76">
        <f>+C61+C62+C63+C64+C65+C66+C67+C68+C69+C70+C71+C72</f>
        <v>52772000</v>
      </c>
    </row>
    <row r="61" spans="1:4" ht="13.8" x14ac:dyDescent="0.3">
      <c r="A61" s="77" t="s">
        <v>8</v>
      </c>
      <c r="B61" s="78" t="s">
        <v>63</v>
      </c>
      <c r="C61" s="79">
        <v>18231000</v>
      </c>
      <c r="D61" s="39"/>
    </row>
    <row r="62" spans="1:4" ht="14.4" thickBot="1" x14ac:dyDescent="0.35">
      <c r="A62" s="80" t="s">
        <v>10</v>
      </c>
      <c r="B62" s="81" t="s">
        <v>64</v>
      </c>
      <c r="C62" s="82"/>
    </row>
    <row r="63" spans="1:4" ht="13.8" x14ac:dyDescent="0.3">
      <c r="A63" s="77" t="s">
        <v>12</v>
      </c>
      <c r="B63" s="78" t="s">
        <v>65</v>
      </c>
      <c r="C63" s="79">
        <v>500000</v>
      </c>
    </row>
    <row r="64" spans="1:4" ht="13.8" x14ac:dyDescent="0.3">
      <c r="A64" s="80" t="s">
        <v>25</v>
      </c>
      <c r="B64" s="81" t="s">
        <v>66</v>
      </c>
      <c r="C64" s="82">
        <v>35000</v>
      </c>
    </row>
    <row r="65" spans="1:4" ht="13.8" x14ac:dyDescent="0.3">
      <c r="A65" s="80" t="s">
        <v>27</v>
      </c>
      <c r="B65" s="81" t="s">
        <v>67</v>
      </c>
      <c r="C65" s="83">
        <v>1264000</v>
      </c>
      <c r="D65" s="39"/>
    </row>
    <row r="66" spans="1:4" ht="28.2" thickBot="1" x14ac:dyDescent="0.35">
      <c r="A66" s="84" t="s">
        <v>29</v>
      </c>
      <c r="B66" s="85" t="s">
        <v>68</v>
      </c>
      <c r="C66" s="86"/>
    </row>
    <row r="67" spans="1:4" ht="13.8" x14ac:dyDescent="0.3">
      <c r="A67" s="77" t="s">
        <v>31</v>
      </c>
      <c r="B67" s="78" t="s">
        <v>69</v>
      </c>
      <c r="C67" s="79">
        <v>1457000</v>
      </c>
    </row>
    <row r="68" spans="1:4" ht="13.8" x14ac:dyDescent="0.3">
      <c r="A68" s="77" t="s">
        <v>70</v>
      </c>
      <c r="B68" s="78" t="s">
        <v>71</v>
      </c>
      <c r="C68" s="79">
        <v>26715000</v>
      </c>
    </row>
    <row r="69" spans="1:4" ht="13.8" x14ac:dyDescent="0.3">
      <c r="A69" s="87" t="s">
        <v>72</v>
      </c>
      <c r="B69" s="81" t="s">
        <v>73</v>
      </c>
      <c r="C69" s="86">
        <v>721000</v>
      </c>
    </row>
    <row r="70" spans="1:4" ht="14.4" thickBot="1" x14ac:dyDescent="0.35">
      <c r="A70" s="80" t="s">
        <v>74</v>
      </c>
      <c r="B70" s="81" t="s">
        <v>75</v>
      </c>
      <c r="C70" s="88"/>
    </row>
    <row r="71" spans="1:4" ht="13.8" x14ac:dyDescent="0.3">
      <c r="A71" s="77" t="s">
        <v>76</v>
      </c>
      <c r="B71" s="78" t="s">
        <v>77</v>
      </c>
      <c r="C71" s="89">
        <v>1044000</v>
      </c>
    </row>
    <row r="72" spans="1:4" ht="13.8" x14ac:dyDescent="0.3">
      <c r="A72" s="16" t="s">
        <v>78</v>
      </c>
      <c r="B72" s="90" t="s">
        <v>79</v>
      </c>
      <c r="C72" s="91">
        <f>+SUM(C73:C76)</f>
        <v>2805000</v>
      </c>
      <c r="D72" s="39"/>
    </row>
    <row r="73" spans="1:4" ht="13.8" x14ac:dyDescent="0.3">
      <c r="A73" s="33" t="s">
        <v>17</v>
      </c>
      <c r="B73" s="65" t="s">
        <v>80</v>
      </c>
      <c r="C73" s="35">
        <f>795716+284+20000</f>
        <v>816000</v>
      </c>
    </row>
    <row r="74" spans="1:4" ht="13.8" x14ac:dyDescent="0.3">
      <c r="A74" s="36" t="s">
        <v>19</v>
      </c>
      <c r="B74" s="66" t="s">
        <v>81</v>
      </c>
      <c r="C74" s="68">
        <v>200000</v>
      </c>
    </row>
    <row r="75" spans="1:4" ht="13.8" x14ac:dyDescent="0.3">
      <c r="A75" s="36" t="s">
        <v>21</v>
      </c>
      <c r="B75" s="66" t="s">
        <v>82</v>
      </c>
      <c r="C75" s="68">
        <f>290000+30000</f>
        <v>320000</v>
      </c>
    </row>
    <row r="76" spans="1:4" ht="14.4" thickBot="1" x14ac:dyDescent="0.35">
      <c r="A76" s="69" t="s">
        <v>56</v>
      </c>
      <c r="B76" s="70" t="s">
        <v>83</v>
      </c>
      <c r="C76" s="71">
        <v>1469000</v>
      </c>
    </row>
    <row r="77" spans="1:4" ht="17.399999999999999" thickBot="1" x14ac:dyDescent="0.35">
      <c r="A77" s="92"/>
      <c r="B77" s="93"/>
      <c r="C77" s="94"/>
    </row>
    <row r="78" spans="1:4" ht="17.399999999999999" thickBot="1" x14ac:dyDescent="0.35">
      <c r="A78" s="63" t="s">
        <v>84</v>
      </c>
      <c r="B78" s="63" t="s">
        <v>85</v>
      </c>
      <c r="C78" s="95">
        <f>C79+C80+C81+C82</f>
        <v>11681000</v>
      </c>
    </row>
    <row r="79" spans="1:4" ht="14.4" thickBot="1" x14ac:dyDescent="0.35">
      <c r="A79" s="96" t="s">
        <v>8</v>
      </c>
      <c r="B79" s="97" t="s">
        <v>86</v>
      </c>
      <c r="C79" s="89">
        <v>700000</v>
      </c>
    </row>
    <row r="80" spans="1:4" ht="13.8" x14ac:dyDescent="0.3">
      <c r="A80" s="96" t="s">
        <v>10</v>
      </c>
      <c r="B80" s="97" t="s">
        <v>87</v>
      </c>
      <c r="C80" s="89">
        <v>10981000</v>
      </c>
    </row>
    <row r="81" spans="1:5" ht="14.4" thickBot="1" x14ac:dyDescent="0.35">
      <c r="A81" s="98" t="s">
        <v>12</v>
      </c>
      <c r="B81" s="99" t="s">
        <v>88</v>
      </c>
      <c r="C81" s="100">
        <v>0</v>
      </c>
    </row>
    <row r="82" spans="1:5" ht="28.2" thickBot="1" x14ac:dyDescent="0.35">
      <c r="A82" s="101" t="s">
        <v>25</v>
      </c>
      <c r="B82" s="99" t="s">
        <v>89</v>
      </c>
      <c r="C82" s="100">
        <v>0</v>
      </c>
    </row>
    <row r="83" spans="1:5" ht="17.399999999999999" thickBot="1" x14ac:dyDescent="0.35">
      <c r="A83" s="102"/>
      <c r="B83" s="93"/>
      <c r="C83" s="94"/>
    </row>
    <row r="84" spans="1:5" ht="17.399999999999999" thickBot="1" x14ac:dyDescent="0.35">
      <c r="A84" s="63" t="s">
        <v>90</v>
      </c>
      <c r="B84" s="63" t="s">
        <v>91</v>
      </c>
      <c r="C84" s="95"/>
    </row>
    <row r="85" spans="1:5" ht="17.399999999999999" thickBot="1" x14ac:dyDescent="0.35">
      <c r="A85" s="102"/>
      <c r="B85" s="103"/>
      <c r="C85" s="94"/>
    </row>
    <row r="86" spans="1:5" ht="16.8" x14ac:dyDescent="0.3">
      <c r="A86" s="63" t="s">
        <v>92</v>
      </c>
      <c r="B86" s="63" t="s">
        <v>93</v>
      </c>
      <c r="C86" s="95">
        <v>1977000</v>
      </c>
      <c r="D86" s="104"/>
    </row>
    <row r="87" spans="1:5" ht="16.8" x14ac:dyDescent="0.3">
      <c r="A87" s="102"/>
      <c r="B87" s="93"/>
      <c r="C87" s="94"/>
    </row>
    <row r="88" spans="1:5" ht="17.399999999999999" thickBot="1" x14ac:dyDescent="0.35">
      <c r="A88" s="102"/>
      <c r="B88" s="93"/>
      <c r="C88" s="94"/>
    </row>
    <row r="89" spans="1:5" ht="21.6" thickBot="1" x14ac:dyDescent="0.35">
      <c r="A89" s="1"/>
      <c r="B89" s="105" t="s">
        <v>94</v>
      </c>
      <c r="C89" s="106">
        <f>C49</f>
        <v>185689000</v>
      </c>
    </row>
    <row r="90" spans="1:5" ht="14.4" x14ac:dyDescent="0.3">
      <c r="A90" s="1"/>
      <c r="B90" s="107"/>
      <c r="C90" s="52"/>
    </row>
    <row r="91" spans="1:5" ht="15" thickBot="1" x14ac:dyDescent="0.35">
      <c r="A91" s="1"/>
      <c r="B91" s="107"/>
      <c r="C91" s="52"/>
    </row>
    <row r="92" spans="1:5" ht="34.200000000000003" thickBot="1" x14ac:dyDescent="0.35">
      <c r="A92" s="1"/>
      <c r="B92" s="108" t="s">
        <v>95</v>
      </c>
      <c r="C92" s="109">
        <f>C39-C89</f>
        <v>9693999.9999999702</v>
      </c>
      <c r="D92" s="32"/>
    </row>
    <row r="93" spans="1:5" ht="16.8" x14ac:dyDescent="0.3">
      <c r="A93" s="1"/>
      <c r="B93" s="110"/>
      <c r="C93" s="111"/>
      <c r="D93" s="32"/>
    </row>
    <row r="94" spans="1:5" ht="15" thickBot="1" x14ac:dyDescent="0.35">
      <c r="A94" s="1"/>
      <c r="B94" s="107"/>
      <c r="C94" s="52"/>
      <c r="E94" s="32"/>
    </row>
    <row r="95" spans="1:5" ht="17.399999999999999" thickBot="1" x14ac:dyDescent="0.35">
      <c r="A95" s="112" t="s">
        <v>96</v>
      </c>
      <c r="B95" s="113" t="s">
        <v>97</v>
      </c>
      <c r="C95" s="114">
        <f>+C96-C97+C98</f>
        <v>-1930000</v>
      </c>
    </row>
    <row r="96" spans="1:5" ht="14.4" thickBot="1" x14ac:dyDescent="0.35">
      <c r="A96" s="96" t="s">
        <v>8</v>
      </c>
      <c r="B96" s="97" t="s">
        <v>98</v>
      </c>
      <c r="C96" s="115">
        <v>0</v>
      </c>
    </row>
    <row r="97" spans="1:4" ht="14.4" thickBot="1" x14ac:dyDescent="0.35">
      <c r="A97" s="96" t="s">
        <v>10</v>
      </c>
      <c r="B97" s="97" t="s">
        <v>99</v>
      </c>
      <c r="C97" s="89">
        <f>1929755.27+244.73</f>
        <v>1930000</v>
      </c>
      <c r="D97" s="39"/>
    </row>
    <row r="98" spans="1:4" ht="14.4" thickBot="1" x14ac:dyDescent="0.35">
      <c r="A98" s="98" t="s">
        <v>12</v>
      </c>
      <c r="B98" s="99" t="s">
        <v>100</v>
      </c>
      <c r="C98" s="116"/>
    </row>
    <row r="99" spans="1:4" ht="15" thickBot="1" x14ac:dyDescent="0.35">
      <c r="A99" s="102"/>
      <c r="B99" s="117"/>
      <c r="C99" s="118"/>
    </row>
    <row r="100" spans="1:4" ht="34.200000000000003" thickBot="1" x14ac:dyDescent="0.35">
      <c r="A100" s="112" t="s">
        <v>101</v>
      </c>
      <c r="B100" s="119" t="s">
        <v>102</v>
      </c>
      <c r="C100" s="114">
        <f>+C101-C102</f>
        <v>0</v>
      </c>
    </row>
    <row r="101" spans="1:4" ht="14.4" thickBot="1" x14ac:dyDescent="0.35">
      <c r="A101" s="96" t="s">
        <v>8</v>
      </c>
      <c r="B101" s="97" t="s">
        <v>103</v>
      </c>
      <c r="C101" s="89">
        <v>0</v>
      </c>
    </row>
    <row r="102" spans="1:4" ht="14.4" thickBot="1" x14ac:dyDescent="0.35">
      <c r="A102" s="98" t="s">
        <v>10</v>
      </c>
      <c r="B102" s="99" t="s">
        <v>104</v>
      </c>
      <c r="C102" s="86">
        <v>0</v>
      </c>
    </row>
    <row r="103" spans="1:4" ht="15" thickBot="1" x14ac:dyDescent="0.35">
      <c r="A103" s="102"/>
      <c r="B103" s="117"/>
      <c r="C103" s="118"/>
    </row>
    <row r="104" spans="1:4" ht="17.399999999999999" thickBot="1" x14ac:dyDescent="0.35">
      <c r="A104" s="112" t="s">
        <v>105</v>
      </c>
      <c r="B104" s="119" t="s">
        <v>106</v>
      </c>
      <c r="C104" s="114">
        <f>C105-C106</f>
        <v>0</v>
      </c>
    </row>
    <row r="105" spans="1:4" ht="14.4" thickBot="1" x14ac:dyDescent="0.35">
      <c r="A105" s="96" t="s">
        <v>8</v>
      </c>
      <c r="B105" s="97" t="s">
        <v>107</v>
      </c>
      <c r="C105" s="120">
        <v>0</v>
      </c>
    </row>
    <row r="106" spans="1:4" ht="14.4" thickBot="1" x14ac:dyDescent="0.35">
      <c r="A106" s="98" t="s">
        <v>10</v>
      </c>
      <c r="B106" s="99" t="s">
        <v>108</v>
      </c>
      <c r="C106" s="116">
        <v>0</v>
      </c>
      <c r="D106" s="39"/>
    </row>
    <row r="107" spans="1:4" ht="15" thickBot="1" x14ac:dyDescent="0.35">
      <c r="A107" s="102"/>
      <c r="B107" s="117"/>
      <c r="C107" s="118"/>
    </row>
    <row r="108" spans="1:4" ht="33.6" x14ac:dyDescent="0.3">
      <c r="A108" s="112" t="s">
        <v>109</v>
      </c>
      <c r="B108" s="112" t="s">
        <v>110</v>
      </c>
      <c r="C108" s="114">
        <v>7764000</v>
      </c>
    </row>
    <row r="109" spans="1:4" ht="13.8" x14ac:dyDescent="0.3">
      <c r="A109" s="102"/>
      <c r="B109" s="121"/>
      <c r="C109" s="122"/>
    </row>
    <row r="110" spans="1:4" ht="14.4" thickBot="1" x14ac:dyDescent="0.35">
      <c r="A110" s="102"/>
      <c r="B110" s="121"/>
      <c r="C110" s="122"/>
    </row>
    <row r="111" spans="1:4" ht="17.399999999999999" thickBot="1" x14ac:dyDescent="0.35">
      <c r="A111" s="102"/>
      <c r="B111" s="108" t="s">
        <v>111</v>
      </c>
      <c r="C111" s="168" t="s">
        <v>135</v>
      </c>
    </row>
    <row r="112" spans="1:4" ht="14.4" thickBot="1" x14ac:dyDescent="0.35">
      <c r="A112" s="102"/>
      <c r="B112" s="93"/>
      <c r="C112" s="123"/>
    </row>
    <row r="113" spans="1:3" ht="51" thickBot="1" x14ac:dyDescent="0.35">
      <c r="A113" s="102"/>
      <c r="B113" s="108" t="s">
        <v>112</v>
      </c>
      <c r="C113" s="109">
        <v>0</v>
      </c>
    </row>
    <row r="114" spans="1:3" ht="14.4" thickBot="1" x14ac:dyDescent="0.35">
      <c r="A114" s="102"/>
      <c r="B114" s="93"/>
      <c r="C114" s="123"/>
    </row>
    <row r="115" spans="1:3" ht="17.399999999999999" thickBot="1" x14ac:dyDescent="0.35">
      <c r="A115" s="102"/>
      <c r="B115" s="108" t="s">
        <v>113</v>
      </c>
      <c r="C115" s="109">
        <v>0</v>
      </c>
    </row>
  </sheetData>
  <mergeCells count="3">
    <mergeCell ref="A3:C3"/>
    <mergeCell ref="A44:B44"/>
    <mergeCell ref="A45:C45"/>
  </mergeCells>
  <printOptions horizontalCentered="1" verticalCentered="1"/>
  <pageMargins left="0" right="0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5A37F-131D-4CA6-8D1F-CDED7AE7F9DC}">
  <sheetPr>
    <pageSetUpPr fitToPage="1"/>
  </sheetPr>
  <dimension ref="A1:G24"/>
  <sheetViews>
    <sheetView workbookViewId="0">
      <selection activeCell="F20" sqref="F20"/>
    </sheetView>
  </sheetViews>
  <sheetFormatPr defaultColWidth="9.109375" defaultRowHeight="13.2" x14ac:dyDescent="0.3"/>
  <cols>
    <col min="1" max="1" width="4.6640625" style="4" customWidth="1"/>
    <col min="2" max="2" width="59.33203125" style="4" customWidth="1"/>
    <col min="3" max="3" width="27" style="4" customWidth="1"/>
    <col min="4" max="4" width="22.6640625" style="4" bestFit="1" customWidth="1"/>
    <col min="5" max="6" width="24.44140625" style="4" bestFit="1" customWidth="1"/>
    <col min="7" max="16384" width="9.109375" style="4"/>
  </cols>
  <sheetData>
    <row r="1" spans="1:7" ht="71.25" customHeight="1" x14ac:dyDescent="0.3">
      <c r="A1" s="1"/>
      <c r="B1" s="2" t="s">
        <v>0</v>
      </c>
      <c r="C1" s="6"/>
    </row>
    <row r="2" spans="1:7" x14ac:dyDescent="0.3">
      <c r="A2" s="124"/>
      <c r="B2" s="55"/>
      <c r="C2" s="125"/>
    </row>
    <row r="3" spans="1:7" ht="22.8" x14ac:dyDescent="0.3">
      <c r="A3" s="167" t="s">
        <v>45</v>
      </c>
      <c r="B3" s="167"/>
      <c r="C3" s="167"/>
      <c r="D3" s="167"/>
      <c r="E3" s="167"/>
      <c r="F3" s="167"/>
    </row>
    <row r="4" spans="1:7" ht="13.8" thickBot="1" x14ac:dyDescent="0.35">
      <c r="A4" s="53"/>
      <c r="B4" s="55"/>
      <c r="C4" s="125"/>
    </row>
    <row r="5" spans="1:7" s="130" customFormat="1" ht="31.2" thickBot="1" x14ac:dyDescent="0.4">
      <c r="A5" s="25"/>
      <c r="B5" s="5" t="s">
        <v>114</v>
      </c>
      <c r="C5" s="126"/>
      <c r="D5" s="127" t="s">
        <v>115</v>
      </c>
      <c r="E5" s="128" t="s">
        <v>116</v>
      </c>
      <c r="F5" s="129" t="s">
        <v>117</v>
      </c>
    </row>
    <row r="6" spans="1:7" s="130" customFormat="1" ht="15" thickBot="1" x14ac:dyDescent="0.35">
      <c r="A6" s="131"/>
      <c r="B6" s="132"/>
      <c r="C6" s="133" t="s">
        <v>118</v>
      </c>
      <c r="D6" s="134" t="s">
        <v>119</v>
      </c>
      <c r="E6" s="135" t="s">
        <v>119</v>
      </c>
      <c r="F6" s="136" t="s">
        <v>119</v>
      </c>
    </row>
    <row r="7" spans="1:7" s="130" customFormat="1" ht="16.2" thickBot="1" x14ac:dyDescent="0.35">
      <c r="A7" s="137" t="s">
        <v>6</v>
      </c>
      <c r="B7" s="138" t="s">
        <v>120</v>
      </c>
      <c r="C7" s="139">
        <f>C8+C9+C10+C11+C12</f>
        <v>13020000</v>
      </c>
      <c r="D7" s="139">
        <f>D8+D9+D10+D11+D12</f>
        <v>3600000</v>
      </c>
      <c r="E7" s="139">
        <f>+E11</f>
        <v>0</v>
      </c>
      <c r="F7" s="140">
        <f>+SUM(F8:F12)</f>
        <v>9420000</v>
      </c>
    </row>
    <row r="8" spans="1:7" s="130" customFormat="1" ht="15" thickBot="1" x14ac:dyDescent="0.35">
      <c r="A8" s="141" t="s">
        <v>8</v>
      </c>
      <c r="B8" s="142" t="s">
        <v>121</v>
      </c>
      <c r="C8" s="143">
        <v>0</v>
      </c>
      <c r="D8" s="143">
        <v>0</v>
      </c>
      <c r="E8" s="143">
        <v>0</v>
      </c>
      <c r="F8" s="144"/>
    </row>
    <row r="9" spans="1:7" s="130" customFormat="1" ht="15" thickBot="1" x14ac:dyDescent="0.35">
      <c r="A9" s="141" t="s">
        <v>10</v>
      </c>
      <c r="B9" s="142" t="s">
        <v>122</v>
      </c>
      <c r="C9" s="143">
        <v>0</v>
      </c>
      <c r="D9" s="145">
        <v>0</v>
      </c>
      <c r="E9" s="143">
        <v>0</v>
      </c>
      <c r="F9" s="144"/>
    </row>
    <row r="10" spans="1:7" s="130" customFormat="1" ht="15" thickBot="1" x14ac:dyDescent="0.35">
      <c r="A10" s="141" t="s">
        <v>12</v>
      </c>
      <c r="B10" s="142" t="s">
        <v>123</v>
      </c>
      <c r="C10" s="143">
        <v>20000</v>
      </c>
      <c r="D10" s="143">
        <v>0</v>
      </c>
      <c r="E10" s="143">
        <v>0</v>
      </c>
      <c r="F10" s="144">
        <v>20000</v>
      </c>
    </row>
    <row r="11" spans="1:7" s="130" customFormat="1" ht="15" thickBot="1" x14ac:dyDescent="0.35">
      <c r="A11" s="141" t="s">
        <v>25</v>
      </c>
      <c r="B11" s="142" t="s">
        <v>124</v>
      </c>
      <c r="C11" s="143">
        <v>13000000</v>
      </c>
      <c r="D11" s="143">
        <v>3600000</v>
      </c>
      <c r="E11" s="143">
        <v>0</v>
      </c>
      <c r="F11" s="146">
        <f>C11-D11</f>
        <v>9400000</v>
      </c>
    </row>
    <row r="12" spans="1:7" s="130" customFormat="1" ht="15" thickBot="1" x14ac:dyDescent="0.35">
      <c r="A12" s="141" t="s">
        <v>27</v>
      </c>
      <c r="B12" s="142" t="s">
        <v>125</v>
      </c>
      <c r="C12" s="143">
        <v>0</v>
      </c>
      <c r="D12" s="143">
        <v>0</v>
      </c>
      <c r="E12" s="143">
        <v>0</v>
      </c>
      <c r="F12" s="144"/>
    </row>
    <row r="13" spans="1:7" s="130" customFormat="1" ht="16.2" thickBot="1" x14ac:dyDescent="0.35">
      <c r="A13" s="137" t="s">
        <v>14</v>
      </c>
      <c r="B13" s="138" t="s">
        <v>126</v>
      </c>
      <c r="C13" s="139">
        <f>C14+C15+C16+C17+C18+C19+C20</f>
        <v>32297000</v>
      </c>
      <c r="D13" s="139">
        <f>D14+D15+D16+D17+D18+D19+D20</f>
        <v>4449000</v>
      </c>
      <c r="E13" s="139">
        <f>E14+E15+E16+E17+E18+E19+E20</f>
        <v>13202000</v>
      </c>
      <c r="F13" s="140">
        <f>F14+F15+F16+F17+F18+F19+F20</f>
        <v>14646000</v>
      </c>
    </row>
    <row r="14" spans="1:7" s="130" customFormat="1" ht="15" thickBot="1" x14ac:dyDescent="0.35">
      <c r="A14" s="141" t="s">
        <v>8</v>
      </c>
      <c r="B14" s="142" t="s">
        <v>127</v>
      </c>
      <c r="C14" s="143">
        <v>9540000</v>
      </c>
      <c r="D14" s="143">
        <v>0</v>
      </c>
      <c r="E14" s="147">
        <v>0</v>
      </c>
      <c r="F14" s="144">
        <f>C14</f>
        <v>9540000</v>
      </c>
      <c r="G14" s="148"/>
    </row>
    <row r="15" spans="1:7" s="130" customFormat="1" ht="15" thickBot="1" x14ac:dyDescent="0.35">
      <c r="A15" s="141" t="s">
        <v>10</v>
      </c>
      <c r="B15" s="142" t="s">
        <v>128</v>
      </c>
      <c r="C15" s="143">
        <f>1100000+15000</f>
        <v>1115000</v>
      </c>
      <c r="D15" s="143">
        <v>500000</v>
      </c>
      <c r="E15" s="147">
        <v>0</v>
      </c>
      <c r="F15" s="144">
        <v>615000</v>
      </c>
    </row>
    <row r="16" spans="1:7" s="130" customFormat="1" ht="15" thickBot="1" x14ac:dyDescent="0.35">
      <c r="A16" s="149" t="s">
        <v>12</v>
      </c>
      <c r="B16" s="150" t="s">
        <v>129</v>
      </c>
      <c r="C16" s="151">
        <v>1220000</v>
      </c>
      <c r="D16" s="143">
        <v>449000</v>
      </c>
      <c r="E16" s="152">
        <v>0</v>
      </c>
      <c r="F16" s="144">
        <v>771000</v>
      </c>
    </row>
    <row r="17" spans="1:7" s="130" customFormat="1" ht="15" thickBot="1" x14ac:dyDescent="0.35">
      <c r="A17" s="141" t="s">
        <v>25</v>
      </c>
      <c r="B17" s="142" t="s">
        <v>130</v>
      </c>
      <c r="C17" s="151"/>
      <c r="D17" s="143">
        <v>0</v>
      </c>
      <c r="E17" s="152">
        <v>0</v>
      </c>
      <c r="F17" s="144">
        <f t="shared" ref="F17:F18" si="0">C17</f>
        <v>0</v>
      </c>
    </row>
    <row r="18" spans="1:7" s="130" customFormat="1" ht="15" thickBot="1" x14ac:dyDescent="0.35">
      <c r="A18" s="149" t="s">
        <v>27</v>
      </c>
      <c r="B18" s="150" t="s">
        <v>131</v>
      </c>
      <c r="C18" s="153">
        <v>400000</v>
      </c>
      <c r="D18" s="143">
        <v>0</v>
      </c>
      <c r="E18" s="154">
        <v>0</v>
      </c>
      <c r="F18" s="144">
        <f t="shared" si="0"/>
        <v>400000</v>
      </c>
    </row>
    <row r="19" spans="1:7" s="130" customFormat="1" ht="15" thickBot="1" x14ac:dyDescent="0.35">
      <c r="A19" s="141" t="s">
        <v>29</v>
      </c>
      <c r="B19" s="142" t="s">
        <v>124</v>
      </c>
      <c r="C19" s="151">
        <v>17917000</v>
      </c>
      <c r="D19" s="143">
        <v>3000000</v>
      </c>
      <c r="E19" s="155">
        <v>13202000</v>
      </c>
      <c r="F19" s="146">
        <f>C19-D19-E19</f>
        <v>1715000</v>
      </c>
    </row>
    <row r="20" spans="1:7" s="130" customFormat="1" ht="15" thickBot="1" x14ac:dyDescent="0.35">
      <c r="A20" s="141" t="s">
        <v>31</v>
      </c>
      <c r="B20" s="142" t="s">
        <v>132</v>
      </c>
      <c r="C20" s="151">
        <f>2050000+35000+20000</f>
        <v>2105000</v>
      </c>
      <c r="D20" s="143">
        <v>500000</v>
      </c>
      <c r="E20" s="152">
        <v>0</v>
      </c>
      <c r="F20" s="146">
        <f>1550000+55000</f>
        <v>1605000</v>
      </c>
      <c r="G20" s="156"/>
    </row>
    <row r="21" spans="1:7" s="130" customFormat="1" ht="16.2" thickBot="1" x14ac:dyDescent="0.35">
      <c r="A21" s="137" t="s">
        <v>33</v>
      </c>
      <c r="B21" s="137" t="s">
        <v>133</v>
      </c>
      <c r="C21" s="139">
        <v>0</v>
      </c>
      <c r="D21" s="157">
        <v>0</v>
      </c>
      <c r="E21" s="157">
        <v>0</v>
      </c>
      <c r="F21" s="158">
        <v>0</v>
      </c>
    </row>
    <row r="22" spans="1:7" s="130" customFormat="1" ht="15" thickBot="1" x14ac:dyDescent="0.35">
      <c r="A22" s="159"/>
      <c r="B22" s="160"/>
      <c r="C22" s="111"/>
      <c r="D22" s="4"/>
      <c r="E22" s="4"/>
      <c r="F22" s="4"/>
    </row>
    <row r="23" spans="1:7" s="130" customFormat="1" ht="21.6" thickBot="1" x14ac:dyDescent="0.35">
      <c r="A23" s="159"/>
      <c r="B23" s="161" t="s">
        <v>134</v>
      </c>
      <c r="C23" s="162">
        <f>+C7+C13+C21</f>
        <v>45317000</v>
      </c>
      <c r="D23" s="162">
        <f>+D7+D13+D21</f>
        <v>8049000</v>
      </c>
      <c r="E23" s="162">
        <f>+E7+E13+E21</f>
        <v>13202000</v>
      </c>
      <c r="F23" s="162">
        <f>+F7+F13+F21</f>
        <v>24066000</v>
      </c>
    </row>
    <row r="24" spans="1:7" s="130" customFormat="1" ht="14.4" x14ac:dyDescent="0.3">
      <c r="C24" s="111"/>
    </row>
  </sheetData>
  <mergeCells count="1">
    <mergeCell ref="A3:F3"/>
  </mergeCells>
  <printOptions horizontalCentered="1" verticalCentered="1"/>
  <pageMargins left="0" right="0" top="0.74803149606299213" bottom="0.74803149606299213" header="0.31496062992125984" footer="0.31496062992125984"/>
  <pageSetup paperSize="9" scale="8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0207E3F673A5C4CAEFA7A1B15BD8866" ma:contentTypeVersion="11" ma:contentTypeDescription="Creare un nuovo documento." ma:contentTypeScope="" ma:versionID="0543d7eb24c2e1f1850230aa16eb4196">
  <xsd:schema xmlns:xsd="http://www.w3.org/2001/XMLSchema" xmlns:xs="http://www.w3.org/2001/XMLSchema" xmlns:p="http://schemas.microsoft.com/office/2006/metadata/properties" xmlns:ns2="927a7e21-fdc2-4efb-990d-83ce46eab034" xmlns:ns3="d5b050f9-afcf-4c15-935c-77dbe3c539c7" targetNamespace="http://schemas.microsoft.com/office/2006/metadata/properties" ma:root="true" ma:fieldsID="d063102df6718645847966350187c018" ns2:_="" ns3:_="">
    <xsd:import namespace="927a7e21-fdc2-4efb-990d-83ce46eab034"/>
    <xsd:import namespace="d5b050f9-afcf-4c15-935c-77dbe3c539c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7a7e21-fdc2-4efb-990d-83ce46eab0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b050f9-afcf-4c15-935c-77dbe3c539c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BF893B-A02E-4506-AD8E-B58ED358CC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7a7e21-fdc2-4efb-990d-83ce46eab034"/>
    <ds:schemaRef ds:uri="d5b050f9-afcf-4c15-935c-77dbe3c539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33F20C-7C6D-484D-858B-E5F836D5C99C}">
  <ds:schemaRefs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terms/"/>
    <ds:schemaRef ds:uri="927a7e21-fdc2-4efb-990d-83ce46eab034"/>
    <ds:schemaRef ds:uri="d5b050f9-afcf-4c15-935c-77dbe3c539c7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5D6EE11-66B3-4054-ABAF-5F4ED7BCC69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BE 2022</vt:lpstr>
      <vt:lpstr>BI 2022</vt:lpstr>
      <vt:lpstr>'BE 2022'!Area_stampa</vt:lpstr>
    </vt:vector>
  </TitlesOfParts>
  <Manager/>
  <Company>Universit? degli Studi Roma 3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Franca Iannaccone</dc:creator>
  <cp:keywords/>
  <dc:description/>
  <cp:lastModifiedBy>Franca Iannaccone</cp:lastModifiedBy>
  <cp:revision/>
  <dcterms:created xsi:type="dcterms:W3CDTF">2021-11-08T17:10:00Z</dcterms:created>
  <dcterms:modified xsi:type="dcterms:W3CDTF">2022-01-17T11:22:48Z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0x010100E0207E3F673A5C4CAEFA7A1B15BD8866</vt:lpwstr>
  </property>
</Properties>
</file>